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Calcul" sheetId="1" r:id="rId1"/>
    <sheet name="Données" sheetId="2" r:id="rId2"/>
  </sheets>
  <calcPr calcId="152511"/>
</workbook>
</file>

<file path=xl/calcChain.xml><?xml version="1.0" encoding="utf-8"?>
<calcChain xmlns="http://schemas.openxmlformats.org/spreadsheetml/2006/main">
  <c r="D36" i="1" l="1"/>
  <c r="J18" i="2" l="1"/>
  <c r="I18" i="2"/>
  <c r="H18" i="2"/>
  <c r="J5" i="1"/>
  <c r="J7" i="1" s="1"/>
  <c r="E53" i="2" s="1"/>
  <c r="H23" i="2" l="1"/>
  <c r="J13" i="1" s="1"/>
  <c r="D53" i="2"/>
  <c r="J9" i="1" s="1"/>
  <c r="E23" i="1" s="1"/>
  <c r="E39" i="1" l="1"/>
  <c r="E37" i="1"/>
  <c r="E26" i="1"/>
  <c r="E42" i="1" l="1"/>
  <c r="G44" i="1" s="1"/>
</calcChain>
</file>

<file path=xl/sharedStrings.xml><?xml version="1.0" encoding="utf-8"?>
<sst xmlns="http://schemas.openxmlformats.org/spreadsheetml/2006/main" count="78" uniqueCount="49">
  <si>
    <t>DONNEES</t>
  </si>
  <si>
    <t>Taille des goupille</t>
  </si>
  <si>
    <t>Filetage des goupille</t>
  </si>
  <si>
    <t>M3</t>
  </si>
  <si>
    <t>M4</t>
  </si>
  <si>
    <t>M5</t>
  </si>
  <si>
    <t>M6</t>
  </si>
  <si>
    <t>M8</t>
  </si>
  <si>
    <t>M10</t>
  </si>
  <si>
    <t>Diametre du filetage</t>
  </si>
  <si>
    <t>Taille de l'adaptateur</t>
  </si>
  <si>
    <t>Grand</t>
  </si>
  <si>
    <t>Petit</t>
  </si>
  <si>
    <t>Surface de contact Vis/adaptateur</t>
  </si>
  <si>
    <t xml:space="preserve">Moyen </t>
  </si>
  <si>
    <t>Trou</t>
  </si>
  <si>
    <t>tête de vis</t>
  </si>
  <si>
    <t>Tête de vis</t>
  </si>
  <si>
    <t>M12</t>
  </si>
  <si>
    <t>M14</t>
  </si>
  <si>
    <t>M16</t>
  </si>
  <si>
    <t>Materiaux Vis</t>
  </si>
  <si>
    <t>Materiaux Ecrou et adaptateur</t>
  </si>
  <si>
    <t>Graissage</t>
  </si>
  <si>
    <t>Facteur de frotement</t>
  </si>
  <si>
    <t>Acier</t>
  </si>
  <si>
    <t>Bronze</t>
  </si>
  <si>
    <t>Acier Trempé</t>
  </si>
  <si>
    <t>Bon graisage</t>
  </si>
  <si>
    <t>Gras</t>
  </si>
  <si>
    <t>Sec</t>
  </si>
  <si>
    <t>Soutotal</t>
  </si>
  <si>
    <t>Force</t>
  </si>
  <si>
    <t>Pas de vis</t>
  </si>
  <si>
    <t>Coef de sécurité</t>
  </si>
  <si>
    <t>Couple de frotement</t>
  </si>
  <si>
    <t>Surface en m²</t>
  </si>
  <si>
    <t>Couple de frotement=</t>
  </si>
  <si>
    <t>S*F*Coef de frotement*coef de sécurité</t>
  </si>
  <si>
    <t>Couple Vis ecrou</t>
  </si>
  <si>
    <t>F*DM/2=</t>
  </si>
  <si>
    <t>Diamettre de la goupille en mm</t>
  </si>
  <si>
    <t>Diamettre de la vis en m</t>
  </si>
  <si>
    <t>Pi*frotement*Dm+P=</t>
  </si>
  <si>
    <t>1/cos(a)=</t>
  </si>
  <si>
    <t>Pi*Dm-frotement*P</t>
  </si>
  <si>
    <t>Cextraction =</t>
  </si>
  <si>
    <t>Couple total:</t>
  </si>
  <si>
    <t>N.mm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</si>
</sst>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2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6" borderId="0" xfId="0" applyFill="1"/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0" fillId="6" borderId="10" xfId="0" applyFill="1" applyBorder="1"/>
    <xf numFmtId="0" fontId="0" fillId="6" borderId="0" xfId="0" applyFill="1" applyAlignment="1">
      <alignment horizontal="right"/>
    </xf>
    <xf numFmtId="0" fontId="0" fillId="6" borderId="0" xfId="0" applyFill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0" xfId="0" applyFill="1" applyAlignment="1">
      <alignment horizontal="right"/>
    </xf>
    <xf numFmtId="0" fontId="3" fillId="3" borderId="2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3" fillId="3" borderId="6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394138</xdr:colOff>
      <xdr:row>30</xdr:row>
      <xdr:rowOff>98534</xdr:rowOff>
    </xdr:from>
    <xdr:to>
      <xdr:col>7</xdr:col>
      <xdr:colOff>326149</xdr:colOff>
      <xdr:row>33</xdr:row>
      <xdr:rowOff>165209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759" y="5780689"/>
          <a:ext cx="2986580" cy="638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0"/>
  <sheetViews>
    <sheetView topLeftCell="A4" zoomScale="85" zoomScaleNormal="85" workbookViewId="0">
      <selection activeCell="J17" sqref="J17"/>
    </sheetView>
  </sheetViews>
  <sheetFormatPr baseColWidth="10" defaultColWidth="9.140625" defaultRowHeight="15" x14ac:dyDescent="0.25"/>
  <cols>
    <col min="1" max="1" width="0.28515625" customWidth="1"/>
    <col min="9" max="9" width="8.7109375" customWidth="1"/>
    <col min="10" max="10" width="9.140625" customWidth="1"/>
    <col min="11" max="11" width="0.28515625" customWidth="1"/>
  </cols>
  <sheetData>
    <row r="1" spans="2:10" ht="1.5" customHeight="1" thickBot="1" x14ac:dyDescent="0.3"/>
    <row r="2" spans="2:10" x14ac:dyDescent="0.25">
      <c r="B2" s="14" t="s">
        <v>0</v>
      </c>
      <c r="C2" s="15"/>
      <c r="D2" s="15"/>
      <c r="E2" s="15"/>
      <c r="F2" s="15"/>
      <c r="G2" s="15"/>
      <c r="H2" s="15"/>
      <c r="I2" s="15"/>
      <c r="J2" s="16"/>
    </row>
    <row r="3" spans="2:10" ht="15.75" thickBot="1" x14ac:dyDescent="0.3">
      <c r="B3" s="17"/>
      <c r="C3" s="18"/>
      <c r="D3" s="18"/>
      <c r="E3" s="18"/>
      <c r="F3" s="18"/>
      <c r="G3" s="18"/>
      <c r="H3" s="18"/>
      <c r="I3" s="18"/>
      <c r="J3" s="19"/>
    </row>
    <row r="4" spans="2:10" ht="15.75" thickBot="1" x14ac:dyDescent="0.3">
      <c r="B4" s="5"/>
      <c r="C4" s="5"/>
      <c r="D4" s="5"/>
      <c r="E4" s="5"/>
      <c r="F4" s="5"/>
      <c r="G4" s="5"/>
      <c r="H4" s="5"/>
      <c r="I4" s="5"/>
      <c r="J4" s="5"/>
    </row>
    <row r="5" spans="2:10" ht="15.75" thickBot="1" x14ac:dyDescent="0.3">
      <c r="B5" s="5"/>
      <c r="C5" s="5"/>
      <c r="D5" s="5"/>
      <c r="E5" s="5"/>
      <c r="F5" s="5"/>
      <c r="G5" s="20" t="s">
        <v>9</v>
      </c>
      <c r="H5" s="21"/>
      <c r="I5" s="22"/>
      <c r="J5" s="10" t="str">
        <f>IF(E7="","",VLOOKUP(E7,Données!D5:E12,2,FALSE))</f>
        <v>M10</v>
      </c>
    </row>
    <row r="6" spans="2:10" ht="15.75" thickBot="1" x14ac:dyDescent="0.3">
      <c r="B6" s="5"/>
      <c r="C6" s="5"/>
      <c r="D6" s="5"/>
      <c r="E6" s="5"/>
      <c r="F6" s="5"/>
      <c r="G6" s="5"/>
      <c r="H6" s="5"/>
      <c r="I6" s="5"/>
      <c r="J6" s="5"/>
    </row>
    <row r="7" spans="2:10" ht="15.75" thickBot="1" x14ac:dyDescent="0.3">
      <c r="B7" s="20" t="s">
        <v>41</v>
      </c>
      <c r="C7" s="21"/>
      <c r="D7" s="22"/>
      <c r="E7" s="7">
        <v>20</v>
      </c>
      <c r="F7" s="5"/>
      <c r="G7" s="20" t="s">
        <v>10</v>
      </c>
      <c r="H7" s="21"/>
      <c r="I7" s="22"/>
      <c r="J7" s="9" t="str">
        <f>IF(J5="","",VLOOKUP(J5,Données!D17:E24,2,FALSE))</f>
        <v>Grand</v>
      </c>
    </row>
    <row r="8" spans="2:10" ht="15.75" thickBot="1" x14ac:dyDescent="0.3">
      <c r="B8" s="20" t="s">
        <v>42</v>
      </c>
      <c r="C8" s="21"/>
      <c r="D8" s="22"/>
      <c r="E8" s="6">
        <v>0.02</v>
      </c>
      <c r="F8" s="5"/>
      <c r="G8" s="5"/>
      <c r="H8" s="5"/>
      <c r="I8" s="5"/>
      <c r="J8" s="5"/>
    </row>
    <row r="9" spans="2:10" ht="15.75" thickBot="1" x14ac:dyDescent="0.3">
      <c r="B9" s="5"/>
      <c r="C9" s="5"/>
      <c r="D9" s="5"/>
      <c r="E9" s="5"/>
      <c r="F9" s="5"/>
      <c r="G9" s="23" t="s">
        <v>13</v>
      </c>
      <c r="H9" s="24"/>
      <c r="I9" s="25"/>
      <c r="J9" s="8">
        <f>((PI()*Données!D53*Données!D53)/4)-((PI()*Données!E53*Données!E53)/4)</f>
        <v>110.71954258954676</v>
      </c>
    </row>
    <row r="10" spans="2:10" ht="15.75" thickBot="1" x14ac:dyDescent="0.3">
      <c r="B10" s="5"/>
      <c r="C10" s="5"/>
      <c r="D10" s="5"/>
      <c r="E10" s="5"/>
      <c r="F10" s="5"/>
      <c r="G10" s="5"/>
      <c r="H10" s="5"/>
      <c r="I10" s="5"/>
      <c r="J10" s="5"/>
    </row>
    <row r="11" spans="2:10" ht="15.75" thickBot="1" x14ac:dyDescent="0.3">
      <c r="B11" s="20" t="s">
        <v>21</v>
      </c>
      <c r="C11" s="21"/>
      <c r="D11" s="22"/>
      <c r="E11" s="6" t="s">
        <v>25</v>
      </c>
      <c r="F11" s="5"/>
      <c r="G11" s="5"/>
      <c r="H11" s="5"/>
      <c r="I11" s="5"/>
      <c r="J11" s="5"/>
    </row>
    <row r="12" spans="2:10" ht="15.75" thickBot="1" x14ac:dyDescent="0.3">
      <c r="B12" s="5"/>
      <c r="C12" s="5"/>
      <c r="D12" s="5"/>
      <c r="E12" s="5"/>
      <c r="F12" s="5"/>
      <c r="G12" s="5"/>
      <c r="H12" s="5"/>
      <c r="I12" s="5"/>
      <c r="J12" s="5"/>
    </row>
    <row r="13" spans="2:10" ht="15.75" thickBot="1" x14ac:dyDescent="0.3">
      <c r="B13" s="20" t="s">
        <v>22</v>
      </c>
      <c r="C13" s="21"/>
      <c r="D13" s="22"/>
      <c r="E13" s="6" t="s">
        <v>25</v>
      </c>
      <c r="F13" s="5"/>
      <c r="G13" s="20" t="s">
        <v>24</v>
      </c>
      <c r="H13" s="21"/>
      <c r="I13" s="22"/>
      <c r="J13" s="8">
        <f>IF(Données!H23="","",VLOOKUP(Données!H23,Données!N8:O25,2,FALSE))</f>
        <v>0.19</v>
      </c>
    </row>
    <row r="14" spans="2:10" ht="15.75" thickBot="1" x14ac:dyDescent="0.3">
      <c r="B14" s="5"/>
      <c r="C14" s="5"/>
      <c r="D14" s="5"/>
      <c r="E14" s="5"/>
      <c r="F14" s="5"/>
      <c r="G14" s="5"/>
      <c r="H14" s="5"/>
      <c r="I14" s="5"/>
      <c r="J14" s="5"/>
    </row>
    <row r="15" spans="2:10" ht="15.75" thickBot="1" x14ac:dyDescent="0.3">
      <c r="B15" s="20" t="s">
        <v>23</v>
      </c>
      <c r="C15" s="21"/>
      <c r="D15" s="22"/>
      <c r="E15" s="6" t="s">
        <v>30</v>
      </c>
      <c r="F15" s="5"/>
      <c r="G15" s="20" t="s">
        <v>33</v>
      </c>
      <c r="H15" s="21"/>
      <c r="I15" s="22"/>
      <c r="J15" s="6">
        <v>1</v>
      </c>
    </row>
    <row r="16" spans="2:10" ht="15.75" thickBot="1" x14ac:dyDescent="0.3">
      <c r="B16" s="5"/>
      <c r="C16" s="5"/>
      <c r="D16" s="5"/>
      <c r="E16" s="5"/>
      <c r="F16" s="5"/>
      <c r="G16" s="5"/>
      <c r="H16" s="5"/>
      <c r="I16" s="5"/>
      <c r="J16" s="5">
        <v>1</v>
      </c>
    </row>
    <row r="17" spans="2:10" ht="15.75" thickBot="1" x14ac:dyDescent="0.3">
      <c r="B17" s="20" t="s">
        <v>32</v>
      </c>
      <c r="C17" s="21"/>
      <c r="D17" s="22"/>
      <c r="E17" s="6">
        <v>7500</v>
      </c>
      <c r="F17" s="5"/>
      <c r="G17" s="26" t="s">
        <v>34</v>
      </c>
      <c r="H17" s="27"/>
      <c r="I17" s="28"/>
      <c r="J17" s="6">
        <v>1.5</v>
      </c>
    </row>
    <row r="18" spans="2:10" ht="15.75" thickBot="1" x14ac:dyDescent="0.3">
      <c r="B18" s="5"/>
      <c r="C18" s="5"/>
      <c r="D18" s="5"/>
      <c r="E18" s="5"/>
      <c r="F18" s="5"/>
      <c r="G18" s="5"/>
      <c r="H18" s="5"/>
      <c r="I18" s="5"/>
      <c r="J18" s="5"/>
    </row>
    <row r="19" spans="2:10" x14ac:dyDescent="0.25">
      <c r="B19" s="14" t="s">
        <v>35</v>
      </c>
      <c r="C19" s="15"/>
      <c r="D19" s="15"/>
      <c r="E19" s="15"/>
      <c r="F19" s="15"/>
      <c r="G19" s="15"/>
      <c r="H19" s="15"/>
      <c r="I19" s="15"/>
      <c r="J19" s="16"/>
    </row>
    <row r="20" spans="2:10" ht="15.75" thickBot="1" x14ac:dyDescent="0.3">
      <c r="B20" s="17"/>
      <c r="C20" s="18"/>
      <c r="D20" s="18"/>
      <c r="E20" s="18"/>
      <c r="F20" s="18"/>
      <c r="G20" s="18"/>
      <c r="H20" s="18"/>
      <c r="I20" s="18"/>
      <c r="J20" s="19"/>
    </row>
    <row r="21" spans="2:10" x14ac:dyDescent="0.25">
      <c r="B21" s="5"/>
      <c r="C21" s="5"/>
      <c r="D21" s="5"/>
      <c r="E21" s="5"/>
      <c r="F21" s="5"/>
      <c r="G21" s="5"/>
      <c r="H21" s="5"/>
      <c r="I21" s="5"/>
      <c r="J21" s="5"/>
    </row>
    <row r="22" spans="2:10" x14ac:dyDescent="0.25">
      <c r="B22" s="5"/>
      <c r="C22" s="5"/>
      <c r="D22" s="5"/>
      <c r="E22" s="5"/>
      <c r="F22" s="5"/>
      <c r="G22" s="5"/>
      <c r="H22" s="5"/>
      <c r="I22" s="5"/>
      <c r="J22" s="5"/>
    </row>
    <row r="23" spans="2:10" x14ac:dyDescent="0.25">
      <c r="B23" s="5"/>
      <c r="C23" s="29" t="s">
        <v>36</v>
      </c>
      <c r="D23" s="29"/>
      <c r="E23" s="5">
        <f>J9*10^(-6)</f>
        <v>1.1071954258954676E-4</v>
      </c>
      <c r="F23" s="5"/>
      <c r="G23" s="5"/>
      <c r="H23" s="5"/>
      <c r="I23" s="5"/>
      <c r="J23" s="5"/>
    </row>
    <row r="24" spans="2:10" x14ac:dyDescent="0.25">
      <c r="B24" s="5"/>
      <c r="C24" s="5"/>
      <c r="D24" s="5"/>
      <c r="E24" s="5"/>
      <c r="F24" s="5"/>
      <c r="G24" s="5"/>
      <c r="H24" s="5"/>
      <c r="I24" s="5"/>
      <c r="J24" s="5"/>
    </row>
    <row r="25" spans="2:10" ht="15.75" thickBot="1" x14ac:dyDescent="0.3">
      <c r="B25" s="5"/>
      <c r="C25" s="29" t="s">
        <v>37</v>
      </c>
      <c r="D25" s="29"/>
      <c r="E25" s="5" t="s">
        <v>38</v>
      </c>
      <c r="F25" s="5"/>
      <c r="G25" s="5"/>
      <c r="H25" s="5"/>
      <c r="I25" s="5"/>
      <c r="J25" s="5"/>
    </row>
    <row r="26" spans="2:10" ht="15.75" thickBot="1" x14ac:dyDescent="0.3">
      <c r="B26" s="5"/>
      <c r="C26" s="30" t="s">
        <v>37</v>
      </c>
      <c r="D26" s="31"/>
      <c r="E26" s="11">
        <f>J17*J13*E17*E23</f>
        <v>0.23666302228515626</v>
      </c>
      <c r="F26" s="5"/>
      <c r="G26" s="5"/>
      <c r="H26" s="5"/>
      <c r="I26" s="5"/>
      <c r="J26" s="5"/>
    </row>
    <row r="27" spans="2:10" ht="15.75" thickBot="1" x14ac:dyDescent="0.3">
      <c r="B27" s="5"/>
      <c r="C27" s="5"/>
      <c r="D27" s="5"/>
      <c r="E27" s="5"/>
      <c r="F27" s="5"/>
      <c r="G27" s="5"/>
      <c r="H27" s="5"/>
      <c r="I27" s="5"/>
      <c r="J27" s="5"/>
    </row>
    <row r="28" spans="2:10" x14ac:dyDescent="0.25">
      <c r="B28" s="14" t="s">
        <v>39</v>
      </c>
      <c r="C28" s="15"/>
      <c r="D28" s="15"/>
      <c r="E28" s="15"/>
      <c r="F28" s="15"/>
      <c r="G28" s="15"/>
      <c r="H28" s="15"/>
      <c r="I28" s="15"/>
      <c r="J28" s="16"/>
    </row>
    <row r="29" spans="2:10" ht="15.75" thickBot="1" x14ac:dyDescent="0.3">
      <c r="B29" s="17"/>
      <c r="C29" s="18"/>
      <c r="D29" s="18"/>
      <c r="E29" s="18"/>
      <c r="F29" s="18"/>
      <c r="G29" s="18"/>
      <c r="H29" s="18"/>
      <c r="I29" s="18"/>
      <c r="J29" s="19"/>
    </row>
    <row r="30" spans="2:10" x14ac:dyDescent="0.25">
      <c r="B30" s="5"/>
      <c r="C30" s="5"/>
      <c r="D30" s="5"/>
      <c r="E30" s="5"/>
      <c r="F30" s="5"/>
      <c r="G30" s="5"/>
      <c r="H30" s="5"/>
      <c r="I30" s="5"/>
      <c r="J30" s="5"/>
    </row>
    <row r="31" spans="2:10" x14ac:dyDescent="0.25">
      <c r="B31" s="5"/>
      <c r="C31" s="5"/>
      <c r="D31" s="5"/>
      <c r="E31" s="5"/>
      <c r="F31" s="5"/>
      <c r="G31" s="5"/>
      <c r="H31" s="5"/>
      <c r="I31" s="5"/>
      <c r="J31" s="5"/>
    </row>
    <row r="32" spans="2:10" x14ac:dyDescent="0.25">
      <c r="B32" s="5"/>
      <c r="C32" s="5"/>
      <c r="D32" s="5"/>
      <c r="E32" s="5"/>
      <c r="F32" s="5"/>
      <c r="G32" s="5"/>
      <c r="H32" s="5"/>
      <c r="I32" s="5"/>
      <c r="J32" s="5"/>
    </row>
    <row r="33" spans="2:10" x14ac:dyDescent="0.25">
      <c r="B33" s="5"/>
      <c r="C33" s="5"/>
      <c r="D33" s="5"/>
      <c r="E33" s="5"/>
      <c r="F33" s="5"/>
      <c r="G33" s="5"/>
      <c r="H33" s="5"/>
      <c r="I33" s="5"/>
      <c r="J33" s="5"/>
    </row>
    <row r="34" spans="2:10" x14ac:dyDescent="0.25">
      <c r="B34" s="5"/>
      <c r="C34" s="5"/>
      <c r="D34" s="5"/>
      <c r="E34" s="5"/>
      <c r="F34" s="5"/>
      <c r="G34" s="5"/>
      <c r="H34" s="5"/>
      <c r="I34" s="5"/>
      <c r="J34" s="5"/>
    </row>
    <row r="35" spans="2:10" x14ac:dyDescent="0.25">
      <c r="B35" s="5"/>
      <c r="C35" s="5"/>
      <c r="D35" s="5"/>
      <c r="E35" s="5"/>
      <c r="F35" s="5"/>
      <c r="G35" s="5"/>
      <c r="H35" s="5"/>
      <c r="I35" s="5"/>
      <c r="J35" s="5"/>
    </row>
    <row r="36" spans="2:10" x14ac:dyDescent="0.25">
      <c r="B36" s="5"/>
      <c r="C36" s="12" t="s">
        <v>40</v>
      </c>
      <c r="D36" s="13">
        <f>E17*((E8-(E8/10))/2)</f>
        <v>67.500000000000014</v>
      </c>
      <c r="E36" s="5"/>
      <c r="F36" s="5"/>
      <c r="G36" s="5"/>
      <c r="H36" s="5"/>
      <c r="I36" s="5"/>
      <c r="J36" s="5"/>
    </row>
    <row r="37" spans="2:10" x14ac:dyDescent="0.25">
      <c r="B37" s="5"/>
      <c r="C37" s="29" t="s">
        <v>43</v>
      </c>
      <c r="D37" s="29"/>
      <c r="E37" s="13">
        <f>PI()*J13*(E8-(E8/10))</f>
        <v>1.0744246875277093E-2</v>
      </c>
      <c r="F37" s="5"/>
      <c r="G37" s="5"/>
      <c r="H37" s="5"/>
      <c r="I37" s="5"/>
      <c r="J37" s="5"/>
    </row>
    <row r="38" spans="2:10" x14ac:dyDescent="0.25">
      <c r="B38" s="5"/>
      <c r="C38" s="5" t="s">
        <v>44</v>
      </c>
      <c r="D38" s="5">
        <v>1.1547005379999999</v>
      </c>
      <c r="E38" s="5"/>
      <c r="F38" s="5"/>
      <c r="G38" s="5"/>
      <c r="H38" s="5"/>
      <c r="I38" s="5"/>
      <c r="J38" s="5"/>
    </row>
    <row r="39" spans="2:10" x14ac:dyDescent="0.25">
      <c r="B39" s="5"/>
      <c r="C39" s="5" t="s">
        <v>45</v>
      </c>
      <c r="D39" s="5"/>
      <c r="E39" s="5">
        <f>J13*(J15/1000)</f>
        <v>1.9000000000000001E-4</v>
      </c>
      <c r="F39" s="5"/>
      <c r="G39" s="5"/>
      <c r="H39" s="5"/>
      <c r="I39" s="5"/>
      <c r="J39" s="5"/>
    </row>
    <row r="40" spans="2:10" x14ac:dyDescent="0.25">
      <c r="B40" s="5"/>
      <c r="C40" s="5"/>
      <c r="D40" s="5"/>
      <c r="E40" s="5"/>
      <c r="F40" s="5"/>
      <c r="G40" s="5"/>
      <c r="H40" s="5"/>
      <c r="I40" s="5"/>
      <c r="J40" s="5"/>
    </row>
    <row r="41" spans="2:10" x14ac:dyDescent="0.25">
      <c r="B41" s="5"/>
      <c r="C41" s="5"/>
      <c r="D41" s="5"/>
      <c r="E41" s="5"/>
      <c r="F41" s="5"/>
      <c r="G41" s="5"/>
      <c r="H41" s="5"/>
      <c r="I41" s="5"/>
      <c r="J41" s="5"/>
    </row>
    <row r="42" spans="2:10" x14ac:dyDescent="0.25">
      <c r="B42" s="5"/>
      <c r="C42" s="32" t="s">
        <v>46</v>
      </c>
      <c r="D42" s="32"/>
      <c r="E42" s="13">
        <f>D36*(((J15/1000)+(E37*D38))/(PI()*(E8-(E8/10)))-(E39*D38))</f>
        <v>15.987887438639367</v>
      </c>
      <c r="F42" s="5"/>
      <c r="G42" s="5"/>
      <c r="H42" s="5"/>
      <c r="I42" s="5"/>
      <c r="J42" s="5"/>
    </row>
    <row r="43" spans="2:10" ht="15.75" thickBot="1" x14ac:dyDescent="0.3">
      <c r="B43" s="5"/>
      <c r="C43" s="5"/>
      <c r="D43" s="5"/>
      <c r="E43" s="5"/>
      <c r="F43" s="5"/>
      <c r="G43" s="5"/>
      <c r="H43" s="5"/>
      <c r="I43" s="5"/>
      <c r="J43" s="5"/>
    </row>
    <row r="44" spans="2:10" ht="15" customHeight="1" x14ac:dyDescent="0.25">
      <c r="B44" s="33" t="s">
        <v>47</v>
      </c>
      <c r="C44" s="34"/>
      <c r="D44" s="34"/>
      <c r="E44" s="34"/>
      <c r="F44" s="34"/>
      <c r="G44" s="39">
        <f>E42+E26</f>
        <v>16.224550460924522</v>
      </c>
      <c r="H44" s="39"/>
      <c r="I44" s="42" t="s">
        <v>48</v>
      </c>
      <c r="J44" s="43"/>
    </row>
    <row r="45" spans="2:10" ht="15" customHeight="1" x14ac:dyDescent="0.25">
      <c r="B45" s="35"/>
      <c r="C45" s="36"/>
      <c r="D45" s="36"/>
      <c r="E45" s="36"/>
      <c r="F45" s="36"/>
      <c r="G45" s="40"/>
      <c r="H45" s="40"/>
      <c r="I45" s="44"/>
      <c r="J45" s="45"/>
    </row>
    <row r="46" spans="2:10" ht="15.75" customHeight="1" thickBot="1" x14ac:dyDescent="0.3">
      <c r="B46" s="37"/>
      <c r="C46" s="38"/>
      <c r="D46" s="38"/>
      <c r="E46" s="38"/>
      <c r="F46" s="38"/>
      <c r="G46" s="41"/>
      <c r="H46" s="41"/>
      <c r="I46" s="46"/>
      <c r="J46" s="47"/>
    </row>
    <row r="47" spans="2:10" x14ac:dyDescent="0.25">
      <c r="B47" s="5"/>
      <c r="C47" s="5"/>
      <c r="D47" s="5"/>
      <c r="E47" s="5"/>
      <c r="F47" s="5"/>
      <c r="G47" s="5"/>
      <c r="H47" s="5"/>
      <c r="I47" s="5"/>
      <c r="J47" s="5"/>
    </row>
    <row r="48" spans="2:10" x14ac:dyDescent="0.25">
      <c r="B48" s="5"/>
      <c r="C48" s="5"/>
      <c r="D48" s="5"/>
      <c r="E48" s="5"/>
      <c r="F48" s="5"/>
      <c r="G48" s="5"/>
      <c r="H48" s="5"/>
      <c r="I48" s="5"/>
      <c r="J48" s="5"/>
    </row>
    <row r="49" spans="2:10" x14ac:dyDescent="0.25">
      <c r="B49" s="5"/>
      <c r="C49" s="5"/>
      <c r="D49" s="5"/>
      <c r="E49" s="5"/>
      <c r="F49" s="5"/>
      <c r="G49" s="5"/>
      <c r="H49" s="5"/>
      <c r="I49" s="5"/>
      <c r="J49" s="5"/>
    </row>
    <row r="50" spans="2:10" x14ac:dyDescent="0.25">
      <c r="B50" s="5"/>
      <c r="C50" s="5"/>
      <c r="D50" s="5"/>
      <c r="E50" s="5"/>
      <c r="F50" s="5"/>
      <c r="G50" s="5"/>
      <c r="H50" s="5"/>
      <c r="I50" s="5"/>
      <c r="J50" s="5"/>
    </row>
    <row r="51" spans="2:10" x14ac:dyDescent="0.25">
      <c r="B51" s="5"/>
      <c r="C51" s="5"/>
      <c r="D51" s="5"/>
      <c r="E51" s="5"/>
      <c r="F51" s="5"/>
      <c r="G51" s="5"/>
      <c r="H51" s="5"/>
      <c r="I51" s="5"/>
      <c r="J51" s="5"/>
    </row>
    <row r="52" spans="2:10" x14ac:dyDescent="0.25">
      <c r="B52" s="5"/>
      <c r="C52" s="5"/>
      <c r="D52" s="5"/>
      <c r="E52" s="5"/>
      <c r="F52" s="5"/>
      <c r="G52" s="5"/>
      <c r="H52" s="5"/>
      <c r="I52" s="5"/>
      <c r="J52" s="5"/>
    </row>
    <row r="53" spans="2:10" x14ac:dyDescent="0.25">
      <c r="B53" s="5"/>
      <c r="C53" s="5"/>
      <c r="D53" s="5"/>
      <c r="E53" s="5"/>
      <c r="F53" s="5"/>
      <c r="G53" s="5"/>
      <c r="H53" s="5"/>
      <c r="I53" s="5"/>
      <c r="J53" s="5"/>
    </row>
    <row r="54" spans="2:10" x14ac:dyDescent="0.25">
      <c r="B54" s="5"/>
      <c r="C54" s="5"/>
      <c r="D54" s="5"/>
      <c r="E54" s="5"/>
      <c r="F54" s="5"/>
      <c r="G54" s="5"/>
      <c r="H54" s="5"/>
      <c r="I54" s="5"/>
      <c r="J54" s="5"/>
    </row>
    <row r="55" spans="2:10" x14ac:dyDescent="0.25">
      <c r="B55" s="5"/>
      <c r="C55" s="5"/>
      <c r="D55" s="5"/>
      <c r="E55" s="5"/>
      <c r="F55" s="5"/>
      <c r="G55" s="5"/>
      <c r="H55" s="5"/>
      <c r="I55" s="5"/>
      <c r="J55" s="5"/>
    </row>
    <row r="56" spans="2:10" x14ac:dyDescent="0.25">
      <c r="B56" s="5"/>
      <c r="C56" s="5"/>
      <c r="D56" s="5"/>
      <c r="E56" s="5"/>
      <c r="F56" s="5"/>
      <c r="G56" s="5"/>
      <c r="H56" s="5"/>
      <c r="I56" s="5"/>
      <c r="J56" s="5"/>
    </row>
    <row r="57" spans="2:10" x14ac:dyDescent="0.25">
      <c r="B57" s="5"/>
      <c r="C57" s="5"/>
      <c r="D57" s="5"/>
      <c r="E57" s="5"/>
      <c r="F57" s="5"/>
      <c r="G57" s="5"/>
      <c r="H57" s="5"/>
      <c r="I57" s="5"/>
      <c r="J57" s="5"/>
    </row>
    <row r="58" spans="2:10" x14ac:dyDescent="0.25">
      <c r="B58" s="5"/>
      <c r="C58" s="5"/>
      <c r="D58" s="5"/>
      <c r="E58" s="5"/>
      <c r="F58" s="5"/>
      <c r="G58" s="5"/>
      <c r="H58" s="5"/>
      <c r="I58" s="5"/>
      <c r="J58" s="5"/>
    </row>
    <row r="59" spans="2:10" x14ac:dyDescent="0.25">
      <c r="B59" s="5"/>
      <c r="C59" s="5"/>
      <c r="D59" s="5"/>
      <c r="E59" s="5"/>
      <c r="F59" s="5"/>
      <c r="G59" s="5"/>
      <c r="H59" s="5"/>
      <c r="I59" s="5"/>
      <c r="J59" s="5"/>
    </row>
    <row r="60" spans="2:10" x14ac:dyDescent="0.25">
      <c r="B60" s="5"/>
      <c r="C60" s="5"/>
      <c r="D60" s="5"/>
      <c r="E60" s="5"/>
      <c r="F60" s="5"/>
      <c r="G60" s="5"/>
      <c r="H60" s="5"/>
      <c r="I60" s="5"/>
      <c r="J60" s="5"/>
    </row>
    <row r="61" spans="2:10" x14ac:dyDescent="0.25">
      <c r="B61" s="5"/>
      <c r="C61" s="5"/>
      <c r="D61" s="5"/>
      <c r="E61" s="5"/>
      <c r="F61" s="5"/>
      <c r="G61" s="5"/>
      <c r="H61" s="5"/>
      <c r="I61" s="5"/>
      <c r="J61" s="5"/>
    </row>
    <row r="62" spans="2:10" x14ac:dyDescent="0.25">
      <c r="B62" s="5"/>
      <c r="C62" s="5"/>
      <c r="D62" s="5"/>
      <c r="E62" s="5"/>
      <c r="F62" s="5"/>
      <c r="G62" s="5"/>
      <c r="H62" s="5"/>
      <c r="I62" s="5"/>
      <c r="J62" s="5"/>
    </row>
    <row r="63" spans="2:10" x14ac:dyDescent="0.25">
      <c r="B63" s="5"/>
      <c r="C63" s="5"/>
      <c r="D63" s="5"/>
      <c r="E63" s="5"/>
      <c r="F63" s="5"/>
      <c r="G63" s="5"/>
      <c r="H63" s="5"/>
      <c r="I63" s="5"/>
      <c r="J63" s="5"/>
    </row>
    <row r="64" spans="2:10" x14ac:dyDescent="0.25">
      <c r="B64" s="5"/>
      <c r="C64" s="5"/>
      <c r="D64" s="5"/>
      <c r="E64" s="5"/>
      <c r="F64" s="5"/>
      <c r="G64" s="5"/>
      <c r="H64" s="5"/>
      <c r="I64" s="5"/>
      <c r="J64" s="5"/>
    </row>
    <row r="65" spans="2:10" x14ac:dyDescent="0.25">
      <c r="B65" s="5"/>
      <c r="C65" s="5"/>
      <c r="D65" s="5"/>
      <c r="E65" s="5"/>
      <c r="F65" s="5"/>
      <c r="G65" s="5"/>
      <c r="H65" s="5"/>
      <c r="I65" s="5"/>
      <c r="J65" s="5"/>
    </row>
    <row r="66" spans="2:10" x14ac:dyDescent="0.25">
      <c r="B66" s="5"/>
      <c r="C66" s="5"/>
      <c r="D66" s="5"/>
      <c r="E66" s="5"/>
      <c r="F66" s="5"/>
      <c r="G66" s="5"/>
      <c r="H66" s="5"/>
      <c r="I66" s="5"/>
      <c r="J66" s="5"/>
    </row>
    <row r="67" spans="2:10" x14ac:dyDescent="0.25">
      <c r="B67" s="5"/>
      <c r="C67" s="5"/>
      <c r="D67" s="5"/>
      <c r="E67" s="5"/>
      <c r="F67" s="5"/>
      <c r="G67" s="5"/>
      <c r="H67" s="5"/>
      <c r="I67" s="5"/>
      <c r="J67" s="5"/>
    </row>
    <row r="68" spans="2:10" x14ac:dyDescent="0.25">
      <c r="B68" s="5"/>
      <c r="C68" s="5"/>
      <c r="D68" s="5"/>
      <c r="E68" s="5"/>
      <c r="F68" s="5"/>
      <c r="G68" s="5"/>
      <c r="H68" s="5"/>
      <c r="I68" s="5"/>
      <c r="J68" s="5"/>
    </row>
    <row r="69" spans="2:10" x14ac:dyDescent="0.25">
      <c r="B69" s="5"/>
      <c r="C69" s="5"/>
      <c r="D69" s="5"/>
      <c r="E69" s="5"/>
      <c r="F69" s="5"/>
      <c r="G69" s="5"/>
      <c r="H69" s="5"/>
      <c r="I69" s="5"/>
      <c r="J69" s="5"/>
    </row>
    <row r="70" spans="2:10" x14ac:dyDescent="0.25">
      <c r="B70" s="5"/>
      <c r="C70" s="5"/>
      <c r="D70" s="5"/>
      <c r="E70" s="5"/>
      <c r="F70" s="5"/>
      <c r="G70" s="5"/>
      <c r="H70" s="5"/>
      <c r="I70" s="5"/>
      <c r="J70" s="5"/>
    </row>
    <row r="71" spans="2:10" x14ac:dyDescent="0.25">
      <c r="B71" s="5"/>
      <c r="C71" s="5"/>
      <c r="D71" s="5"/>
      <c r="E71" s="5"/>
      <c r="F71" s="5"/>
      <c r="G71" s="5"/>
      <c r="H71" s="5"/>
      <c r="I71" s="5"/>
      <c r="J71" s="5"/>
    </row>
    <row r="72" spans="2:10" x14ac:dyDescent="0.25">
      <c r="B72" s="5"/>
      <c r="C72" s="5"/>
      <c r="D72" s="5"/>
      <c r="E72" s="5"/>
      <c r="F72" s="5"/>
      <c r="G72" s="5"/>
      <c r="H72" s="5"/>
      <c r="I72" s="5"/>
      <c r="J72" s="5"/>
    </row>
    <row r="73" spans="2:10" x14ac:dyDescent="0.25">
      <c r="B73" s="5"/>
      <c r="C73" s="5"/>
      <c r="D73" s="5"/>
      <c r="E73" s="5"/>
      <c r="F73" s="5"/>
      <c r="G73" s="5"/>
      <c r="H73" s="5"/>
      <c r="I73" s="5"/>
      <c r="J73" s="5"/>
    </row>
    <row r="74" spans="2:10" x14ac:dyDescent="0.25">
      <c r="B74" s="5"/>
      <c r="C74" s="5"/>
      <c r="D74" s="5"/>
      <c r="E74" s="5"/>
      <c r="F74" s="5"/>
      <c r="G74" s="5"/>
      <c r="H74" s="5"/>
      <c r="I74" s="5"/>
      <c r="J74" s="5"/>
    </row>
    <row r="75" spans="2:10" x14ac:dyDescent="0.25">
      <c r="B75" s="5"/>
      <c r="C75" s="5"/>
      <c r="D75" s="5"/>
      <c r="E75" s="5"/>
      <c r="F75" s="5"/>
      <c r="G75" s="5"/>
      <c r="H75" s="5"/>
      <c r="I75" s="5"/>
      <c r="J75" s="5"/>
    </row>
    <row r="76" spans="2:10" x14ac:dyDescent="0.25">
      <c r="B76" s="5"/>
      <c r="C76" s="5"/>
      <c r="D76" s="5"/>
      <c r="E76" s="5"/>
      <c r="F76" s="5"/>
      <c r="G76" s="5"/>
      <c r="H76" s="5"/>
      <c r="I76" s="5"/>
      <c r="J76" s="5"/>
    </row>
    <row r="77" spans="2:10" x14ac:dyDescent="0.25">
      <c r="B77" s="5"/>
      <c r="C77" s="5"/>
      <c r="D77" s="5"/>
      <c r="E77" s="5"/>
      <c r="F77" s="5"/>
      <c r="G77" s="5"/>
      <c r="H77" s="5"/>
      <c r="I77" s="5"/>
      <c r="J77" s="5"/>
    </row>
    <row r="78" spans="2:10" x14ac:dyDescent="0.25">
      <c r="B78" s="5"/>
      <c r="C78" s="5"/>
      <c r="D78" s="5"/>
      <c r="E78" s="5"/>
      <c r="F78" s="5"/>
      <c r="G78" s="5"/>
      <c r="H78" s="5"/>
      <c r="I78" s="5"/>
      <c r="J78" s="5"/>
    </row>
    <row r="79" spans="2:10" x14ac:dyDescent="0.25">
      <c r="B79" s="5"/>
      <c r="C79" s="5"/>
      <c r="D79" s="5"/>
      <c r="E79" s="5"/>
      <c r="F79" s="5"/>
      <c r="G79" s="5"/>
      <c r="H79" s="5"/>
      <c r="I79" s="5"/>
      <c r="J79" s="5"/>
    </row>
    <row r="80" spans="2:10" x14ac:dyDescent="0.25">
      <c r="B80" s="5"/>
      <c r="C80" s="5"/>
      <c r="D80" s="5"/>
      <c r="E80" s="5"/>
      <c r="F80" s="5"/>
      <c r="G80" s="5"/>
      <c r="H80" s="5"/>
      <c r="I80" s="5"/>
      <c r="J80" s="5"/>
    </row>
    <row r="81" spans="2:10" x14ac:dyDescent="0.25">
      <c r="B81" s="5"/>
      <c r="C81" s="5"/>
      <c r="D81" s="5"/>
      <c r="E81" s="5"/>
      <c r="F81" s="5"/>
      <c r="G81" s="5"/>
      <c r="H81" s="5"/>
      <c r="I81" s="5"/>
      <c r="J81" s="5"/>
    </row>
    <row r="82" spans="2:10" x14ac:dyDescent="0.25">
      <c r="B82" s="5"/>
      <c r="C82" s="5"/>
      <c r="D82" s="5"/>
      <c r="E82" s="5"/>
      <c r="F82" s="5"/>
      <c r="G82" s="5"/>
      <c r="H82" s="5"/>
      <c r="I82" s="5"/>
      <c r="J82" s="5"/>
    </row>
    <row r="83" spans="2:10" x14ac:dyDescent="0.25">
      <c r="B83" s="5"/>
      <c r="C83" s="5"/>
      <c r="D83" s="5"/>
      <c r="E83" s="5"/>
      <c r="F83" s="5"/>
      <c r="G83" s="5"/>
      <c r="H83" s="5"/>
      <c r="I83" s="5"/>
      <c r="J83" s="5"/>
    </row>
    <row r="84" spans="2:10" x14ac:dyDescent="0.25">
      <c r="B84" s="5"/>
      <c r="C84" s="5"/>
      <c r="D84" s="5"/>
      <c r="E84" s="5"/>
      <c r="F84" s="5"/>
      <c r="G84" s="5"/>
      <c r="H84" s="5"/>
      <c r="I84" s="5"/>
      <c r="J84" s="5"/>
    </row>
    <row r="85" spans="2:10" x14ac:dyDescent="0.25">
      <c r="B85" s="5"/>
      <c r="C85" s="5"/>
      <c r="D85" s="5"/>
      <c r="E85" s="5"/>
      <c r="F85" s="5"/>
      <c r="G85" s="5"/>
      <c r="H85" s="5"/>
      <c r="I85" s="5"/>
      <c r="J85" s="5"/>
    </row>
    <row r="86" spans="2:10" x14ac:dyDescent="0.25">
      <c r="B86" s="5"/>
      <c r="C86" s="5"/>
      <c r="D86" s="5"/>
      <c r="E86" s="5"/>
      <c r="F86" s="5"/>
      <c r="G86" s="5"/>
      <c r="H86" s="5"/>
      <c r="I86" s="5"/>
      <c r="J86" s="5"/>
    </row>
    <row r="87" spans="2:10" x14ac:dyDescent="0.25">
      <c r="B87" s="5"/>
      <c r="C87" s="5"/>
      <c r="D87" s="5"/>
      <c r="E87" s="5"/>
      <c r="F87" s="5"/>
      <c r="G87" s="5"/>
      <c r="H87" s="5"/>
      <c r="I87" s="5"/>
      <c r="J87" s="5"/>
    </row>
    <row r="88" spans="2:10" x14ac:dyDescent="0.25">
      <c r="B88" s="5"/>
      <c r="C88" s="5"/>
      <c r="D88" s="5"/>
      <c r="E88" s="5"/>
      <c r="F88" s="5"/>
      <c r="G88" s="5"/>
      <c r="H88" s="5"/>
      <c r="I88" s="5"/>
      <c r="J88" s="5"/>
    </row>
    <row r="89" spans="2:10" x14ac:dyDescent="0.25">
      <c r="B89" s="5"/>
      <c r="C89" s="5"/>
      <c r="D89" s="5"/>
      <c r="E89" s="5"/>
      <c r="F89" s="5"/>
      <c r="G89" s="5"/>
      <c r="H89" s="5"/>
      <c r="I89" s="5"/>
      <c r="J89" s="5"/>
    </row>
    <row r="90" spans="2:10" x14ac:dyDescent="0.25">
      <c r="B90" s="5"/>
      <c r="C90" s="5"/>
      <c r="D90" s="5"/>
      <c r="E90" s="5"/>
      <c r="F90" s="5"/>
      <c r="G90" s="5"/>
      <c r="H90" s="5"/>
      <c r="I90" s="5"/>
      <c r="J90" s="5"/>
    </row>
  </sheetData>
  <mergeCells count="23">
    <mergeCell ref="C37:D37"/>
    <mergeCell ref="C42:D42"/>
    <mergeCell ref="B44:F46"/>
    <mergeCell ref="G44:H46"/>
    <mergeCell ref="I44:J46"/>
    <mergeCell ref="B28:J29"/>
    <mergeCell ref="B11:D11"/>
    <mergeCell ref="B13:D13"/>
    <mergeCell ref="B15:D15"/>
    <mergeCell ref="G13:I13"/>
    <mergeCell ref="B17:D17"/>
    <mergeCell ref="G15:I15"/>
    <mergeCell ref="G17:I17"/>
    <mergeCell ref="B19:J20"/>
    <mergeCell ref="C23:D23"/>
    <mergeCell ref="C25:D25"/>
    <mergeCell ref="C26:D26"/>
    <mergeCell ref="B2:J3"/>
    <mergeCell ref="B7:D7"/>
    <mergeCell ref="G5:I5"/>
    <mergeCell ref="G7:I7"/>
    <mergeCell ref="G9:I9"/>
    <mergeCell ref="B8:D8"/>
  </mergeCells>
  <dataValidations count="5">
    <dataValidation type="decimal" allowBlank="1" showInputMessage="1" showErrorMessage="1" sqref="E17">
      <formula1>0</formula1>
      <formula2>100000</formula2>
    </dataValidation>
    <dataValidation type="decimal" allowBlank="1" showInputMessage="1" showErrorMessage="1" sqref="J15">
      <formula1>0</formula1>
      <formula2>100</formula2>
    </dataValidation>
    <dataValidation type="decimal" allowBlank="1" showInputMessage="1" showErrorMessage="1" sqref="E8">
      <formula1>0</formula1>
      <formula2>200</formula2>
    </dataValidation>
    <dataValidation type="decimal" allowBlank="1" showInputMessage="1" showErrorMessage="1" sqref="J17">
      <formula1>0</formula1>
      <formula2>100</formula2>
    </dataValidation>
    <dataValidation type="list" allowBlank="1" showInputMessage="1" showErrorMessage="1" sqref="E13">
      <formula1>$H$4:$H$6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Données!$D$5:$D$12</xm:f>
          </x14:formula1>
          <xm:sqref>E7</xm:sqref>
        </x14:dataValidation>
        <x14:dataValidation type="list" allowBlank="1" showInputMessage="1" showErrorMessage="1">
          <x14:formula1>
            <xm:f>Données!$H$4:$H$6</xm:f>
          </x14:formula1>
          <xm:sqref>E11</xm:sqref>
        </x14:dataValidation>
        <x14:dataValidation type="list" allowBlank="1" showInputMessage="1" showErrorMessage="1">
          <x14:formula1>
            <xm:f>Données!$H$9:$H$11</xm:f>
          </x14:formula1>
          <xm:sqref>E15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O53"/>
  <sheetViews>
    <sheetView tabSelected="1" topLeftCell="A25" workbookViewId="0">
      <selection activeCell="B4" sqref="B1:B1048576"/>
    </sheetView>
  </sheetViews>
  <sheetFormatPr baseColWidth="10" defaultRowHeight="15" x14ac:dyDescent="0.25"/>
  <cols>
    <col min="4" max="4" width="17.28515625" bestFit="1" customWidth="1"/>
    <col min="5" max="5" width="19.5703125" bestFit="1" customWidth="1"/>
  </cols>
  <sheetData>
    <row r="4" spans="4:15" x14ac:dyDescent="0.25">
      <c r="D4" t="s">
        <v>1</v>
      </c>
      <c r="E4" t="s">
        <v>2</v>
      </c>
      <c r="H4" t="s">
        <v>25</v>
      </c>
      <c r="I4">
        <v>1</v>
      </c>
    </row>
    <row r="5" spans="4:15" x14ac:dyDescent="0.25">
      <c r="D5" s="1">
        <v>5</v>
      </c>
      <c r="E5" s="1" t="s">
        <v>3</v>
      </c>
      <c r="H5" t="s">
        <v>26</v>
      </c>
      <c r="I5">
        <v>2</v>
      </c>
    </row>
    <row r="6" spans="4:15" x14ac:dyDescent="0.25">
      <c r="D6" s="1">
        <v>6</v>
      </c>
      <c r="E6" s="1" t="s">
        <v>4</v>
      </c>
      <c r="H6" t="s">
        <v>27</v>
      </c>
      <c r="I6">
        <v>3</v>
      </c>
    </row>
    <row r="7" spans="4:15" x14ac:dyDescent="0.25">
      <c r="D7" s="1">
        <v>8</v>
      </c>
      <c r="E7" s="1" t="s">
        <v>5</v>
      </c>
    </row>
    <row r="8" spans="4:15" x14ac:dyDescent="0.25">
      <c r="D8" s="1">
        <v>10</v>
      </c>
      <c r="E8" s="1" t="s">
        <v>6</v>
      </c>
      <c r="N8">
        <v>1.1000000000000001</v>
      </c>
      <c r="O8">
        <v>0.19</v>
      </c>
    </row>
    <row r="9" spans="4:15" x14ac:dyDescent="0.25">
      <c r="D9" s="1">
        <v>12</v>
      </c>
      <c r="E9" s="1" t="s">
        <v>6</v>
      </c>
      <c r="H9" t="s">
        <v>28</v>
      </c>
      <c r="I9">
        <v>0.3</v>
      </c>
      <c r="N9">
        <v>1.2</v>
      </c>
      <c r="O9">
        <v>0.16</v>
      </c>
    </row>
    <row r="10" spans="4:15" x14ac:dyDescent="0.25">
      <c r="D10" s="1">
        <v>14</v>
      </c>
      <c r="E10" s="1" t="s">
        <v>7</v>
      </c>
      <c r="H10" t="s">
        <v>29</v>
      </c>
      <c r="I10">
        <v>0.2</v>
      </c>
      <c r="N10">
        <v>1.3</v>
      </c>
      <c r="O10">
        <v>0.1</v>
      </c>
    </row>
    <row r="11" spans="4:15" x14ac:dyDescent="0.25">
      <c r="D11" s="1">
        <v>16</v>
      </c>
      <c r="E11" s="1" t="s">
        <v>7</v>
      </c>
      <c r="H11" t="s">
        <v>30</v>
      </c>
      <c r="I11">
        <v>0.1</v>
      </c>
      <c r="N11">
        <v>2.1</v>
      </c>
      <c r="O11">
        <v>0.19</v>
      </c>
    </row>
    <row r="12" spans="4:15" x14ac:dyDescent="0.25">
      <c r="D12" s="1">
        <v>20</v>
      </c>
      <c r="E12" s="1" t="s">
        <v>8</v>
      </c>
      <c r="N12">
        <v>2.2000000000000002</v>
      </c>
      <c r="O12">
        <v>0.16</v>
      </c>
    </row>
    <row r="13" spans="4:15" x14ac:dyDescent="0.25">
      <c r="N13">
        <v>2.2999999999999998</v>
      </c>
      <c r="O13">
        <v>0.1</v>
      </c>
    </row>
    <row r="14" spans="4:15" x14ac:dyDescent="0.25">
      <c r="N14">
        <v>3.1</v>
      </c>
      <c r="O14">
        <v>0.17</v>
      </c>
    </row>
    <row r="15" spans="4:15" x14ac:dyDescent="0.25">
      <c r="N15">
        <v>3.2</v>
      </c>
      <c r="O15">
        <v>0.14000000000000001</v>
      </c>
    </row>
    <row r="16" spans="4:15" x14ac:dyDescent="0.25">
      <c r="N16">
        <v>3.3</v>
      </c>
      <c r="O16">
        <v>0.09</v>
      </c>
    </row>
    <row r="17" spans="3:15" x14ac:dyDescent="0.25">
      <c r="D17" s="1" t="s">
        <v>3</v>
      </c>
      <c r="E17" t="s">
        <v>12</v>
      </c>
      <c r="N17">
        <v>4.0999999999999996</v>
      </c>
      <c r="O17">
        <v>0.17</v>
      </c>
    </row>
    <row r="18" spans="3:15" x14ac:dyDescent="0.25">
      <c r="D18" s="1" t="s">
        <v>4</v>
      </c>
      <c r="E18" t="s">
        <v>12</v>
      </c>
      <c r="H18">
        <f>IF(Calcul!E11="","",VLOOKUP(Calcul!E11,Données!H4:I6,2,FALSE))</f>
        <v>1</v>
      </c>
      <c r="I18">
        <f>IF(Calcul!E13="","",VLOOKUP(Calcul!E13,Données!H4:I6,2,FALSE))</f>
        <v>1</v>
      </c>
      <c r="J18">
        <f>IF(Calcul!E15="","",VLOOKUP(Calcul!E15,H9:I11,2,FALSE))</f>
        <v>0.1</v>
      </c>
      <c r="N18">
        <v>4.2</v>
      </c>
      <c r="O18">
        <v>0.14000000000000001</v>
      </c>
    </row>
    <row r="19" spans="3:15" x14ac:dyDescent="0.25">
      <c r="D19" s="1" t="s">
        <v>5</v>
      </c>
      <c r="E19" s="3" t="s">
        <v>14</v>
      </c>
      <c r="N19">
        <v>4.3</v>
      </c>
      <c r="O19">
        <v>0.09</v>
      </c>
    </row>
    <row r="20" spans="3:15" x14ac:dyDescent="0.25">
      <c r="D20" s="1" t="s">
        <v>6</v>
      </c>
      <c r="E20" s="3" t="s">
        <v>14</v>
      </c>
      <c r="N20">
        <v>6.1</v>
      </c>
      <c r="O20">
        <v>0.1</v>
      </c>
    </row>
    <row r="21" spans="3:15" x14ac:dyDescent="0.25">
      <c r="D21" s="1" t="s">
        <v>6</v>
      </c>
      <c r="E21" s="3" t="s">
        <v>14</v>
      </c>
      <c r="N21">
        <v>6.2</v>
      </c>
      <c r="O21">
        <v>7.0000000000000007E-2</v>
      </c>
    </row>
    <row r="22" spans="3:15" x14ac:dyDescent="0.25">
      <c r="D22" s="1" t="s">
        <v>7</v>
      </c>
      <c r="E22" t="s">
        <v>11</v>
      </c>
      <c r="H22" t="s">
        <v>31</v>
      </c>
      <c r="N22">
        <v>6.3</v>
      </c>
      <c r="O22">
        <v>0.05</v>
      </c>
    </row>
    <row r="23" spans="3:15" x14ac:dyDescent="0.25">
      <c r="D23" s="1" t="s">
        <v>7</v>
      </c>
      <c r="E23" t="s">
        <v>11</v>
      </c>
      <c r="H23">
        <f>H18*I18+J18</f>
        <v>1.1000000000000001</v>
      </c>
      <c r="N23">
        <v>9.1</v>
      </c>
      <c r="O23">
        <v>0.1</v>
      </c>
    </row>
    <row r="24" spans="3:15" x14ac:dyDescent="0.25">
      <c r="D24" s="1" t="s">
        <v>8</v>
      </c>
      <c r="E24" t="s">
        <v>11</v>
      </c>
      <c r="N24">
        <v>9.1999999999999993</v>
      </c>
      <c r="O24">
        <v>0.7</v>
      </c>
    </row>
    <row r="25" spans="3:15" x14ac:dyDescent="0.25">
      <c r="N25">
        <v>9.3000000000000007</v>
      </c>
      <c r="O25">
        <v>0.5</v>
      </c>
    </row>
    <row r="30" spans="3:15" x14ac:dyDescent="0.25">
      <c r="C30" s="3"/>
      <c r="D30" s="3"/>
      <c r="E30" s="3"/>
      <c r="F30" s="3"/>
    </row>
    <row r="31" spans="3:15" x14ac:dyDescent="0.25">
      <c r="C31" s="3"/>
      <c r="D31" s="3"/>
      <c r="E31" s="3" t="s">
        <v>15</v>
      </c>
      <c r="F31" s="3"/>
    </row>
    <row r="32" spans="3:15" x14ac:dyDescent="0.25">
      <c r="C32" s="3"/>
      <c r="D32" s="3" t="s">
        <v>12</v>
      </c>
      <c r="E32" s="3">
        <v>4.5</v>
      </c>
      <c r="F32" s="3"/>
    </row>
    <row r="33" spans="3:6" x14ac:dyDescent="0.25">
      <c r="C33" s="3"/>
      <c r="D33" s="3" t="s">
        <v>14</v>
      </c>
      <c r="E33" s="3">
        <v>6.5</v>
      </c>
      <c r="F33" s="3"/>
    </row>
    <row r="34" spans="3:6" x14ac:dyDescent="0.25">
      <c r="C34" s="3"/>
      <c r="D34" s="3" t="s">
        <v>11</v>
      </c>
      <c r="E34" s="3">
        <v>10.5</v>
      </c>
      <c r="F34" s="3"/>
    </row>
    <row r="35" spans="3:6" x14ac:dyDescent="0.25">
      <c r="C35" s="3"/>
      <c r="D35" s="3"/>
      <c r="E35" s="3"/>
      <c r="F35" s="3"/>
    </row>
    <row r="36" spans="3:6" x14ac:dyDescent="0.25">
      <c r="C36" s="3"/>
      <c r="D36" s="3"/>
      <c r="E36" s="3"/>
      <c r="F36" s="3"/>
    </row>
    <row r="37" spans="3:6" x14ac:dyDescent="0.25">
      <c r="C37" s="3"/>
      <c r="D37" s="3"/>
      <c r="E37" s="3"/>
      <c r="F37" s="3"/>
    </row>
    <row r="38" spans="3:6" x14ac:dyDescent="0.25">
      <c r="C38" s="3"/>
      <c r="D38" s="3"/>
      <c r="E38" s="3"/>
      <c r="F38" s="3"/>
    </row>
    <row r="39" spans="3:6" x14ac:dyDescent="0.25">
      <c r="C39" s="3"/>
      <c r="D39" s="3"/>
      <c r="E39" s="3" t="s">
        <v>16</v>
      </c>
      <c r="F39" s="3"/>
    </row>
    <row r="40" spans="3:6" x14ac:dyDescent="0.25">
      <c r="C40" s="3"/>
      <c r="D40" s="3" t="s">
        <v>3</v>
      </c>
      <c r="E40" s="3">
        <v>5.5</v>
      </c>
      <c r="F40" s="3"/>
    </row>
    <row r="41" spans="3:6" x14ac:dyDescent="0.25">
      <c r="C41" s="3"/>
      <c r="D41" s="3" t="s">
        <v>4</v>
      </c>
      <c r="E41" s="3">
        <v>7.05</v>
      </c>
      <c r="F41" s="3"/>
    </row>
    <row r="42" spans="3:6" x14ac:dyDescent="0.25">
      <c r="C42" s="3"/>
      <c r="D42" s="3" t="s">
        <v>5</v>
      </c>
      <c r="E42" s="3">
        <v>8.4</v>
      </c>
      <c r="F42" s="3"/>
    </row>
    <row r="43" spans="3:6" x14ac:dyDescent="0.25">
      <c r="C43" s="3"/>
      <c r="D43" s="3" t="s">
        <v>6</v>
      </c>
      <c r="E43" s="3">
        <v>10</v>
      </c>
      <c r="F43" s="3"/>
    </row>
    <row r="44" spans="3:6" x14ac:dyDescent="0.25">
      <c r="C44" s="3"/>
      <c r="D44" s="3" t="s">
        <v>7</v>
      </c>
      <c r="E44" s="3">
        <v>13</v>
      </c>
      <c r="F44" s="3"/>
    </row>
    <row r="45" spans="3:6" x14ac:dyDescent="0.25">
      <c r="C45" s="3"/>
      <c r="D45" s="3" t="s">
        <v>8</v>
      </c>
      <c r="E45" s="3">
        <v>15.85</v>
      </c>
      <c r="F45" s="3"/>
    </row>
    <row r="46" spans="3:6" x14ac:dyDescent="0.25">
      <c r="C46" s="3"/>
      <c r="D46" s="3" t="s">
        <v>18</v>
      </c>
      <c r="E46" s="3">
        <v>18</v>
      </c>
      <c r="F46" s="3"/>
    </row>
    <row r="47" spans="3:6" x14ac:dyDescent="0.25">
      <c r="C47" s="3"/>
      <c r="D47" s="3" t="s">
        <v>19</v>
      </c>
      <c r="E47" s="3">
        <v>21</v>
      </c>
      <c r="F47" s="3"/>
    </row>
    <row r="48" spans="3:6" x14ac:dyDescent="0.25">
      <c r="C48" s="3"/>
      <c r="D48" s="3" t="s">
        <v>20</v>
      </c>
      <c r="E48" s="3">
        <v>24</v>
      </c>
      <c r="F48" s="3"/>
    </row>
    <row r="49" spans="3:6" x14ac:dyDescent="0.25">
      <c r="C49" s="3"/>
      <c r="D49" s="3"/>
      <c r="E49" s="3"/>
      <c r="F49" s="3"/>
    </row>
    <row r="50" spans="3:6" x14ac:dyDescent="0.25">
      <c r="C50" s="3"/>
      <c r="D50" s="3"/>
      <c r="E50" s="3"/>
      <c r="F50" s="3"/>
    </row>
    <row r="51" spans="3:6" x14ac:dyDescent="0.25">
      <c r="C51" s="2"/>
      <c r="D51" s="2"/>
      <c r="E51" s="2"/>
      <c r="F51" s="2"/>
    </row>
    <row r="52" spans="3:6" x14ac:dyDescent="0.25">
      <c r="D52" s="4" t="s">
        <v>17</v>
      </c>
      <c r="E52" s="4" t="s">
        <v>15</v>
      </c>
    </row>
    <row r="53" spans="3:6" x14ac:dyDescent="0.25">
      <c r="D53" s="4">
        <f>IF(Calcul!J5="","",VLOOKUP(Calcul!J5,D40:E48,2,FALSE))</f>
        <v>15.85</v>
      </c>
      <c r="E53" s="4">
        <f>IF(Calcul!J7="","",VLOOKUP(Calcul!J7,Données!D32:E34,2,FALSE))</f>
        <v>10.5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Calcul</vt:lpstr>
      <vt:lpstr>Données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2019-06-19T11:58:18Z</dcterms:modified>
</cp:coreProperties>
</file>